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0.xml" ContentType="application/vnd.openxmlformats-package.core-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5440" windowHeight="15990"/>
  </bookViews>
  <sheets>
    <sheet name="Titulní list rozpočtu" sheetId="1" r:id="rId1"/>
    <sheet name="Rekapitulace" sheetId="2" r:id="rId2"/>
    <sheet name="Položky všech ceníků" sheetId="3" r:id="rId3"/>
  </sheets>
  <definedNames>
    <definedName name="_xlnm.Print_Titles" localSheetId="2">'Položky všech ceníků'!$1:$7</definedName>
    <definedName name="_xlnm.Print_Titles" localSheetId="0">'Titulní list rozpočtu'!$1:$7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7" i="2"/>
  <c r="D13"/>
  <c r="D12"/>
  <c r="D18"/>
  <c r="G80" i="3" l="1"/>
  <c r="G79"/>
  <c r="D79"/>
  <c r="G77"/>
  <c r="G75"/>
  <c r="G74"/>
  <c r="G73"/>
  <c r="G72"/>
  <c r="G70"/>
  <c r="G69"/>
  <c r="G68"/>
  <c r="G67"/>
  <c r="G58"/>
  <c r="G57"/>
  <c r="G56"/>
  <c r="G55"/>
  <c r="G54"/>
  <c r="G53"/>
  <c r="G52"/>
  <c r="G51"/>
  <c r="G59" s="1"/>
  <c r="G42"/>
  <c r="G41"/>
  <c r="G40"/>
  <c r="G39"/>
  <c r="G38"/>
  <c r="G37"/>
  <c r="G36"/>
  <c r="G35"/>
  <c r="G43" s="1"/>
  <c r="G26"/>
  <c r="G25"/>
  <c r="G24"/>
  <c r="G22"/>
  <c r="G21"/>
  <c r="G19"/>
  <c r="G18"/>
  <c r="G16"/>
  <c r="G15"/>
  <c r="G14"/>
  <c r="G13"/>
  <c r="G12"/>
  <c r="G27" l="1"/>
  <c r="D11" i="2" s="1"/>
  <c r="D14" s="1"/>
  <c r="D20" s="1"/>
</calcChain>
</file>

<file path=xl/sharedStrings.xml><?xml version="1.0" encoding="utf-8"?>
<sst xmlns="http://schemas.openxmlformats.org/spreadsheetml/2006/main" count="268" uniqueCount="154">
  <si>
    <r>
      <rPr>
        <b/>
        <sz val="16"/>
        <color rgb="FFFF0000"/>
        <rFont val="Arial"/>
      </rPr>
      <t>Sollertia spol. s r.o.</t>
    </r>
  </si>
  <si>
    <t>Lipová 93, 541 01 Trutnov, tel./fax 499 814092, mobil 604 973681</t>
  </si>
  <si>
    <t>e-mail: podlipny@sollertia.cz, web: www.sollertia.cz</t>
  </si>
  <si>
    <t xml:space="preserve">Zpracováno programem firmy SELPO Broumy, tel. +420 603 525768 </t>
  </si>
  <si>
    <t>Zakázka číslo:</t>
  </si>
  <si>
    <t>26/19</t>
  </si>
  <si>
    <t>Název:</t>
  </si>
  <si>
    <t>Úprava příjezdu k objektu ZŠ U zimního stadionu, Rychnov nad Kněžnou</t>
  </si>
  <si>
    <t/>
  </si>
  <si>
    <t>D.1.4 - Elektroinstalace</t>
  </si>
  <si>
    <t>Investor:</t>
  </si>
  <si>
    <t xml:space="preserve">Město Rychnov nad Kněžnou, </t>
  </si>
  <si>
    <t>Havlíčkova 136,  Rychnov nad Kněžnou</t>
  </si>
  <si>
    <t>vypracoval:</t>
  </si>
  <si>
    <t>Lukáš Jirásek</t>
  </si>
  <si>
    <t>e-mail:</t>
  </si>
  <si>
    <t>dne:</t>
  </si>
  <si>
    <t>18.10.2019</t>
  </si>
  <si>
    <t>Rekapitulace</t>
  </si>
  <si>
    <t>Kap.</t>
  </si>
  <si>
    <t>Popis položky</t>
  </si>
  <si>
    <t>Základ DPH</t>
  </si>
  <si>
    <t>A.</t>
  </si>
  <si>
    <t>UPRAVENÉ ROZPOČTOVÉ NÁKLADY</t>
  </si>
  <si>
    <t>1.</t>
  </si>
  <si>
    <t>2.</t>
  </si>
  <si>
    <t>3.</t>
  </si>
  <si>
    <t>4.</t>
  </si>
  <si>
    <t>CELKEM URN</t>
  </si>
  <si>
    <t>Σ</t>
  </si>
  <si>
    <t>REKAPITULACE CELKEM</t>
  </si>
  <si>
    <t>46-M - Zemní a pomocné stavební práce při elektromontážích</t>
  </si>
  <si>
    <t>Poř.č.</t>
  </si>
  <si>
    <t>Číslo pol.</t>
  </si>
  <si>
    <t>Cena/jedn. [Kč]</t>
  </si>
  <si>
    <t>Množství</t>
  </si>
  <si>
    <t>Jedn.</t>
  </si>
  <si>
    <t>Celkem [Kč]</t>
  </si>
  <si>
    <t>460010024</t>
  </si>
  <si>
    <t>vytyč.trati kab.vedení v zastavěném prostoru</t>
  </si>
  <si>
    <t>0,03</t>
  </si>
  <si>
    <t>km</t>
  </si>
  <si>
    <t>460070163</t>
  </si>
  <si>
    <t>jáma pro základ venkovního rozvaděče, vč. odstranění krytu a podkladu komunikace, tř.3</t>
  </si>
  <si>
    <t>1,00</t>
  </si>
  <si>
    <t>ks</t>
  </si>
  <si>
    <t>460080014</t>
  </si>
  <si>
    <t>betonový základ do rostlé zeminy bez bednění, tř. C 16/20</t>
  </si>
  <si>
    <t>0,50</t>
  </si>
  <si>
    <t>m3</t>
  </si>
  <si>
    <t>460150153</t>
  </si>
  <si>
    <t>hloubení kabelových zapažených i nezapažených rýh ručně š 35 cm, hl 70 cm, v hornině tř 3</t>
  </si>
  <si>
    <t>20,00</t>
  </si>
  <si>
    <t>m</t>
  </si>
  <si>
    <t>460150283</t>
  </si>
  <si>
    <t>hloubení kabelových zapažených i nezapažených rýh ručně š 50 cm, hl 100 cm, v hornině tř 3</t>
  </si>
  <si>
    <t>5,00</t>
  </si>
  <si>
    <t>17+17+11+21</t>
  </si>
  <si>
    <t>460490012</t>
  </si>
  <si>
    <t>krytí kabelů výstražnou fólií šířky 25 cm</t>
  </si>
  <si>
    <t>25,00</t>
  </si>
  <si>
    <t>50,00</t>
  </si>
  <si>
    <t>25+25</t>
  </si>
  <si>
    <t>460560153</t>
  </si>
  <si>
    <t>zásyp rýh ručně šířky 35 cm, hloubky 70 cm, z horniny třídy 3</t>
  </si>
  <si>
    <t>460560283</t>
  </si>
  <si>
    <t>zásyp rýh ručně šířky 50 cm, hloubky 100 cm, z horniny třídy 3</t>
  </si>
  <si>
    <t>460600023</t>
  </si>
  <si>
    <t>vodorovné přemístění horniny jakékoliv třídy do 1000 m</t>
  </si>
  <si>
    <t>460600031</t>
  </si>
  <si>
    <t>příplatek k vodorovnému přemístění horniny za každých dalších 1000 m</t>
  </si>
  <si>
    <t>800-741 - Elektroinstalace - silnoproud</t>
  </si>
  <si>
    <t>741110511</t>
  </si>
  <si>
    <t>montáž lišta a kanálek vkládací šířky do 60 mm s víčkem</t>
  </si>
  <si>
    <t>15,00</t>
  </si>
  <si>
    <t>741122122</t>
  </si>
  <si>
    <t>montáž kabel Cu plný kulatý žíla 3x1,5 až 6 mm2 zatažený v trubkách (CYKY)</t>
  </si>
  <si>
    <t>741122211</t>
  </si>
  <si>
    <t>montáž kabel Cu plný kulatý žíla 3x1,5 až 6 mm2 uložený volně nebo v liště (CYKY)</t>
  </si>
  <si>
    <t>741130001</t>
  </si>
  <si>
    <t>ukonč.vod.v rozv.vč.zap.a konc.do 2.5mm2</t>
  </si>
  <si>
    <t>18,00</t>
  </si>
  <si>
    <t>741210001</t>
  </si>
  <si>
    <t>montáž rozvodnice oceloplechová nebo plastová běžná do 20 kg</t>
  </si>
  <si>
    <t>741321003</t>
  </si>
  <si>
    <t>montáž proudových chráničů dvoupólových nn do 25 A ve skříni</t>
  </si>
  <si>
    <t>741322011</t>
  </si>
  <si>
    <t>montáž svodiče bleskových proudů nn typ 1 třípólových impulzní proud do 35 kA</t>
  </si>
  <si>
    <t>741810002</t>
  </si>
  <si>
    <t>celková prohlídka elektrického rozvodu a zařízení do 500 000,- Kč</t>
  </si>
  <si>
    <t>Ostatní a vedlejší náklady</t>
  </si>
  <si>
    <t>00001</t>
  </si>
  <si>
    <t>úprava stávajícího rozvaděče R</t>
  </si>
  <si>
    <t>00002</t>
  </si>
  <si>
    <t>montáž výsuvného sloupku</t>
  </si>
  <si>
    <t>2,00</t>
  </si>
  <si>
    <t>00003</t>
  </si>
  <si>
    <t>náklady na dopravu</t>
  </si>
  <si>
    <t>00004</t>
  </si>
  <si>
    <t>zařízení staveniště</t>
  </si>
  <si>
    <t>00005</t>
  </si>
  <si>
    <t>koordinace prací s investorem a dodavatelem stavby</t>
  </si>
  <si>
    <t>00006</t>
  </si>
  <si>
    <t>komplexní zkoušky, vč. vypracování harmonogramu</t>
  </si>
  <si>
    <t>00007</t>
  </si>
  <si>
    <t>úklid pracoviště</t>
  </si>
  <si>
    <t>00008</t>
  </si>
  <si>
    <t>vyhotovení dokumentace elektroinstalace skutečného provedení stavby</t>
  </si>
  <si>
    <t>Materiály</t>
  </si>
  <si>
    <t>00282</t>
  </si>
  <si>
    <t>lišta el.instalační vkládací s víčkem 24x22mm</t>
  </si>
  <si>
    <t>00291</t>
  </si>
  <si>
    <t>proudový chránič s nadproudovou ochranou 10/1N/B/0,03-A</t>
  </si>
  <si>
    <t>00295</t>
  </si>
  <si>
    <t>kombinovaná přepěťová ochrana, T1+T2, 3-pól, 12.5 kA (10/350), 30 kA (8/20)</t>
  </si>
  <si>
    <t>02918</t>
  </si>
  <si>
    <t>CYKY-J 3x2.5mm2</t>
  </si>
  <si>
    <t>50+20</t>
  </si>
  <si>
    <t>35001</t>
  </si>
  <si>
    <t>chránič řídící jednotky, RAL7016 - dle dodavatele výsuvných sloupků</t>
  </si>
  <si>
    <t>35002</t>
  </si>
  <si>
    <t>elektromechanický výsuvný sloupek, výška 800mm, včetně řídící jednotky</t>
  </si>
  <si>
    <t>90001</t>
  </si>
  <si>
    <t>fólie z polyetylenu šíře 220mm</t>
  </si>
  <si>
    <t>90020</t>
  </si>
  <si>
    <t>chránička ohebná korugovaná HDPE40</t>
  </si>
  <si>
    <t>Zemní a pomocné stavební práce při elektromontážích celkem:</t>
  </si>
  <si>
    <t>Elektroinstalace - silnoproud celkem:</t>
  </si>
  <si>
    <t>Ostatní a vedlejší náklady celkem:</t>
  </si>
  <si>
    <t>Materiály celkem:</t>
  </si>
  <si>
    <t>Prořez</t>
  </si>
  <si>
    <t>%</t>
  </si>
  <si>
    <t>Materiály, vč. prořezu celkem:</t>
  </si>
  <si>
    <t>Sollertia spol. s r.o.</t>
  </si>
  <si>
    <t>Zpracováno programem firmy SELPO Broumy, tel. +420 603 525768</t>
  </si>
  <si>
    <r>
      <rPr>
        <b/>
        <sz val="16"/>
        <color rgb="FFFF0000"/>
        <rFont val="Arial"/>
        <family val="2"/>
        <charset val="238"/>
      </rPr>
      <t>Sollertia spol. s r.o.</t>
    </r>
  </si>
  <si>
    <t xml:space="preserve">Zpracováno programem firmy SELPO Broumy, tel. 603 525768 </t>
  </si>
  <si>
    <t>MATERIÁLY (včetně prořezu)</t>
  </si>
  <si>
    <t>B.</t>
  </si>
  <si>
    <t>OSTATNÍ A VEDLEJŠÍ NÁKLADY</t>
  </si>
  <si>
    <t>CELKEM OSTATNÍ A VEDLEJŠÍ NÁKLADY</t>
  </si>
  <si>
    <t>ROZPOČET</t>
  </si>
  <si>
    <t>jirasek@sollertia.cz</t>
  </si>
  <si>
    <t>Rozpočet dle projektové dokumentace DUR+DSP+DPS z 7.2019</t>
  </si>
  <si>
    <t>Výkresová dokumentace :</t>
  </si>
  <si>
    <t>D.1.4.2</t>
  </si>
  <si>
    <t>D.1.4.3</t>
  </si>
  <si>
    <t>D.1.4.4</t>
  </si>
  <si>
    <t>Ceníkové položky dle montážních ceníků PSV (800-741), 21-M a 46-M, cenová úroveň 2019</t>
  </si>
  <si>
    <t>Situace</t>
  </si>
  <si>
    <t>Schéma</t>
  </si>
  <si>
    <t>Doplnění stávajícího rozvaděče</t>
  </si>
  <si>
    <t>Materiály cenová úroveň 10.2019</t>
  </si>
  <si>
    <t>montáž trubek ochranných plastových ohebných do 50 mm uložených do rýhy</t>
  </si>
</sst>
</file>

<file path=xl/styles.xml><?xml version="1.0" encoding="utf-8"?>
<styleSheet xmlns="http://schemas.openxmlformats.org/spreadsheetml/2006/main">
  <numFmts count="3">
    <numFmt numFmtId="7" formatCode="#,##0.00\ &quot;Kč&quot;;\-#,##0.00\ &quot;Kč&quot;"/>
    <numFmt numFmtId="164" formatCode="[$-10405]#,##0.00;\-#,##0.00"/>
    <numFmt numFmtId="165" formatCode="#,##0.00\ &quot;Kč&quot;"/>
  </numFmts>
  <fonts count="27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8.25"/>
      <color rgb="FF000000"/>
      <name val="Arial"/>
    </font>
    <font>
      <sz val="8.25"/>
      <color rgb="FF000000"/>
      <name val="Arial"/>
    </font>
    <font>
      <b/>
      <sz val="12"/>
      <color rgb="FF0000FF"/>
      <name val="Arial"/>
    </font>
    <font>
      <sz val="10"/>
      <color rgb="FF000000"/>
      <name val="Arial"/>
    </font>
    <font>
      <i/>
      <sz val="8.25"/>
      <color rgb="FF000000"/>
      <name val="Arial"/>
    </font>
    <font>
      <sz val="11"/>
      <color rgb="FF000000"/>
      <name val="Calibri"/>
      <family val="2"/>
      <scheme val="minor"/>
    </font>
    <font>
      <b/>
      <sz val="8.25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8.25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16"/>
      <color rgb="FFFF0000"/>
      <name val="Arial"/>
      <family val="2"/>
      <charset val="238"/>
    </font>
    <font>
      <i/>
      <sz val="12"/>
      <color rgb="FF000000"/>
      <name val="Arial"/>
      <family val="2"/>
      <charset val="238"/>
    </font>
    <font>
      <i/>
      <sz val="12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Calibri"/>
      <family val="2"/>
      <charset val="238"/>
    </font>
    <font>
      <sz val="8"/>
      <name val="Arial"/>
      <family val="2"/>
      <charset val="238"/>
    </font>
    <font>
      <b/>
      <sz val="8.25"/>
      <name val="Arial"/>
      <family val="2"/>
      <charset val="238"/>
    </font>
    <font>
      <sz val="1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FFFFFF"/>
      </patternFill>
    </fill>
  </fills>
  <borders count="1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3" fillId="0" borderId="0"/>
    <xf numFmtId="0" fontId="1" fillId="0" borderId="0"/>
  </cellStyleXfs>
  <cellXfs count="81">
    <xf numFmtId="0" fontId="2" fillId="0" borderId="0" xfId="0" applyFont="1" applyFill="1" applyBorder="1"/>
    <xf numFmtId="0" fontId="2" fillId="0" borderId="1" xfId="1" applyFont="1" applyBorder="1" applyAlignment="1">
      <alignment vertical="top" wrapText="1"/>
    </xf>
    <xf numFmtId="0" fontId="2" fillId="2" borderId="0" xfId="1" applyFont="1" applyFill="1" applyAlignment="1">
      <alignment vertical="top" wrapText="1"/>
    </xf>
    <xf numFmtId="0" fontId="2" fillId="3" borderId="0" xfId="1" applyFont="1" applyFill="1" applyAlignment="1">
      <alignment vertical="top" wrapText="1"/>
    </xf>
    <xf numFmtId="0" fontId="8" fillId="0" borderId="10" xfId="1" applyFont="1" applyBorder="1" applyAlignment="1">
      <alignment horizontal="right" vertical="top" wrapText="1" readingOrder="1"/>
    </xf>
    <xf numFmtId="0" fontId="8" fillId="0" borderId="10" xfId="1" applyFont="1" applyBorder="1" applyAlignment="1">
      <alignment vertical="top" wrapText="1" readingOrder="1"/>
    </xf>
    <xf numFmtId="0" fontId="8" fillId="0" borderId="10" xfId="1" applyFont="1" applyBorder="1" applyAlignment="1">
      <alignment horizontal="right" vertical="center" wrapText="1" readingOrder="1"/>
    </xf>
    <xf numFmtId="0" fontId="8" fillId="0" borderId="10" xfId="1" applyFont="1" applyBorder="1" applyAlignment="1">
      <alignment vertical="center" wrapText="1" readingOrder="1"/>
    </xf>
    <xf numFmtId="0" fontId="9" fillId="0" borderId="0" xfId="1" applyFont="1" applyAlignment="1">
      <alignment horizontal="right" vertical="center" wrapText="1" readingOrder="1"/>
    </xf>
    <xf numFmtId="0" fontId="9" fillId="0" borderId="0" xfId="1" applyFont="1" applyAlignment="1">
      <alignment vertical="center" wrapText="1" readingOrder="1"/>
    </xf>
    <xf numFmtId="164" fontId="9" fillId="0" borderId="0" xfId="1" applyNumberFormat="1" applyFont="1" applyAlignment="1">
      <alignment horizontal="right" vertical="center" wrapText="1" readingOrder="1"/>
    </xf>
    <xf numFmtId="0" fontId="2" fillId="0" borderId="0" xfId="0" applyFont="1" applyFill="1" applyBorder="1" applyAlignment="1">
      <alignment vertical="center"/>
    </xf>
    <xf numFmtId="0" fontId="11" fillId="0" borderId="0" xfId="1" applyFont="1" applyAlignment="1">
      <alignment vertical="center" wrapText="1" readingOrder="1"/>
    </xf>
    <xf numFmtId="0" fontId="12" fillId="0" borderId="0" xfId="1" applyFont="1" applyAlignment="1">
      <alignment vertical="center" wrapText="1" readingOrder="1"/>
    </xf>
    <xf numFmtId="0" fontId="9" fillId="0" borderId="11" xfId="1" applyFont="1" applyBorder="1" applyAlignment="1">
      <alignment horizontal="right" vertical="center" wrapText="1" readingOrder="1"/>
    </xf>
    <xf numFmtId="0" fontId="9" fillId="0" borderId="11" xfId="1" applyFont="1" applyBorder="1" applyAlignment="1">
      <alignment vertical="center" wrapText="1" readingOrder="1"/>
    </xf>
    <xf numFmtId="165" fontId="15" fillId="0" borderId="11" xfId="1" applyNumberFormat="1" applyFont="1" applyBorder="1" applyAlignment="1">
      <alignment horizontal="right" vertical="center" wrapText="1" readingOrder="1"/>
    </xf>
    <xf numFmtId="2" fontId="9" fillId="0" borderId="0" xfId="1" applyNumberFormat="1" applyFont="1" applyAlignment="1">
      <alignment horizontal="right" vertical="center" wrapText="1" readingOrder="1"/>
    </xf>
    <xf numFmtId="0" fontId="17" fillId="0" borderId="0" xfId="1" applyFont="1" applyAlignment="1">
      <alignment vertical="center" wrapText="1" readingOrder="1"/>
    </xf>
    <xf numFmtId="0" fontId="20" fillId="0" borderId="0" xfId="1" applyFont="1" applyAlignment="1">
      <alignment horizontal="center" vertical="top" wrapText="1" readingOrder="1"/>
    </xf>
    <xf numFmtId="0" fontId="18" fillId="0" borderId="0" xfId="0" applyFont="1"/>
    <xf numFmtId="0" fontId="18" fillId="0" borderId="11" xfId="0" applyFont="1" applyBorder="1"/>
    <xf numFmtId="0" fontId="23" fillId="0" borderId="0" xfId="0" applyFont="1" applyAlignment="1">
      <alignment horizontal="right"/>
    </xf>
    <xf numFmtId="0" fontId="25" fillId="0" borderId="9" xfId="1" applyFont="1" applyBorder="1" applyAlignment="1">
      <alignment horizontal="right" vertical="center" wrapText="1" readingOrder="1"/>
    </xf>
    <xf numFmtId="0" fontId="25" fillId="0" borderId="9" xfId="1" applyFont="1" applyBorder="1" applyAlignment="1">
      <alignment vertical="center" wrapText="1" readingOrder="1"/>
    </xf>
    <xf numFmtId="0" fontId="25" fillId="0" borderId="12" xfId="1" applyFont="1" applyBorder="1" applyAlignment="1">
      <alignment horizontal="right" vertical="center" wrapText="1" readingOrder="1"/>
    </xf>
    <xf numFmtId="0" fontId="18" fillId="0" borderId="0" xfId="0" applyFont="1" applyAlignment="1">
      <alignment vertical="center"/>
    </xf>
    <xf numFmtId="0" fontId="14" fillId="0" borderId="1" xfId="1" applyFont="1" applyBorder="1" applyAlignment="1">
      <alignment horizontal="left" vertical="center" wrapText="1" readingOrder="1"/>
    </xf>
    <xf numFmtId="0" fontId="14" fillId="0" borderId="0" xfId="1" applyFont="1" applyAlignment="1">
      <alignment vertical="center" wrapText="1" readingOrder="1"/>
    </xf>
    <xf numFmtId="0" fontId="14" fillId="0" borderId="1" xfId="1" applyFont="1" applyBorder="1" applyAlignment="1">
      <alignment horizontal="right" vertical="center" wrapText="1" readingOrder="1"/>
    </xf>
    <xf numFmtId="165" fontId="14" fillId="0" borderId="0" xfId="1" applyNumberFormat="1" applyFont="1" applyAlignment="1">
      <alignment horizontal="right" vertical="center" wrapText="1" readingOrder="1"/>
    </xf>
    <xf numFmtId="0" fontId="17" fillId="0" borderId="0" xfId="1" applyFont="1" applyAlignment="1">
      <alignment horizontal="right" vertical="center" wrapText="1" readingOrder="1"/>
    </xf>
    <xf numFmtId="7" fontId="17" fillId="0" borderId="0" xfId="1" applyNumberFormat="1" applyFont="1" applyAlignment="1">
      <alignment horizontal="right" vertical="center" wrapText="1" readingOrder="1"/>
    </xf>
    <xf numFmtId="165" fontId="17" fillId="0" borderId="0" xfId="1" applyNumberFormat="1" applyFont="1" applyAlignment="1">
      <alignment horizontal="right" vertical="center" wrapText="1" readingOrder="1"/>
    </xf>
    <xf numFmtId="0" fontId="17" fillId="0" borderId="13" xfId="1" applyFont="1" applyBorder="1" applyAlignment="1">
      <alignment horizontal="right" vertical="center" wrapText="1" readingOrder="1"/>
    </xf>
    <xf numFmtId="0" fontId="17" fillId="0" borderId="13" xfId="1" applyFont="1" applyBorder="1" applyAlignment="1">
      <alignment vertical="center" wrapText="1" readingOrder="1"/>
    </xf>
    <xf numFmtId="165" fontId="17" fillId="0" borderId="13" xfId="1" applyNumberFormat="1" applyFont="1" applyBorder="1" applyAlignment="1">
      <alignment horizontal="right" vertical="center" wrapText="1" readingOrder="1"/>
    </xf>
    <xf numFmtId="0" fontId="14" fillId="0" borderId="0" xfId="1" applyFont="1" applyAlignment="1">
      <alignment horizontal="left" vertical="center" wrapText="1" readingOrder="1"/>
    </xf>
    <xf numFmtId="0" fontId="14" fillId="0" borderId="0" xfId="1" applyFont="1" applyAlignment="1">
      <alignment horizontal="right" vertical="center" wrapText="1" readingOrder="1"/>
    </xf>
    <xf numFmtId="7" fontId="14" fillId="0" borderId="0" xfId="1" applyNumberFormat="1" applyFont="1" applyAlignment="1">
      <alignment horizontal="right" vertical="center" wrapText="1" readingOrder="1"/>
    </xf>
    <xf numFmtId="7" fontId="17" fillId="0" borderId="13" xfId="1" applyNumberFormat="1" applyFont="1" applyBorder="1" applyAlignment="1">
      <alignment horizontal="right" vertical="center" wrapText="1" readingOrder="1"/>
    </xf>
    <xf numFmtId="0" fontId="14" fillId="0" borderId="14" xfId="1" applyFont="1" applyBorder="1" applyAlignment="1">
      <alignment horizontal="left" vertical="center" wrapText="1" readingOrder="1"/>
    </xf>
    <xf numFmtId="0" fontId="14" fillId="0" borderId="14" xfId="1" applyFont="1" applyBorder="1" applyAlignment="1">
      <alignment vertical="center" wrapText="1" readingOrder="1"/>
    </xf>
    <xf numFmtId="0" fontId="14" fillId="0" borderId="14" xfId="1" applyFont="1" applyBorder="1" applyAlignment="1">
      <alignment horizontal="right" vertical="center" wrapText="1" readingOrder="1"/>
    </xf>
    <xf numFmtId="7" fontId="14" fillId="0" borderId="14" xfId="1" applyNumberFormat="1" applyFont="1" applyBorder="1" applyAlignment="1">
      <alignment horizontal="right" vertical="center" wrapText="1" readingOrder="1"/>
    </xf>
    <xf numFmtId="0" fontId="2" fillId="5" borderId="2" xfId="1" applyFont="1" applyFill="1" applyBorder="1" applyAlignment="1">
      <alignment vertical="top" wrapText="1"/>
    </xf>
    <xf numFmtId="0" fontId="2" fillId="5" borderId="1" xfId="1" applyFont="1" applyFill="1" applyBorder="1" applyAlignment="1">
      <alignment vertical="top" wrapText="1"/>
    </xf>
    <xf numFmtId="0" fontId="2" fillId="5" borderId="3" xfId="1" applyFont="1" applyFill="1" applyBorder="1" applyAlignment="1">
      <alignment vertical="top" wrapText="1"/>
    </xf>
    <xf numFmtId="0" fontId="2" fillId="5" borderId="4" xfId="1" applyFont="1" applyFill="1" applyBorder="1" applyAlignment="1">
      <alignment vertical="top" wrapText="1"/>
    </xf>
    <xf numFmtId="0" fontId="2" fillId="5" borderId="0" xfId="1" applyFont="1" applyFill="1" applyAlignment="1">
      <alignment vertical="top" wrapText="1"/>
    </xf>
    <xf numFmtId="0" fontId="2" fillId="5" borderId="5" xfId="1" applyFont="1" applyFill="1" applyBorder="1" applyAlignment="1">
      <alignment vertical="top" wrapText="1"/>
    </xf>
    <xf numFmtId="0" fontId="2" fillId="5" borderId="6" xfId="1" applyFont="1" applyFill="1" applyBorder="1" applyAlignment="1">
      <alignment vertical="top" wrapText="1"/>
    </xf>
    <xf numFmtId="0" fontId="2" fillId="5" borderId="7" xfId="1" applyFont="1" applyFill="1" applyBorder="1" applyAlignment="1">
      <alignment vertical="top" wrapText="1"/>
    </xf>
    <xf numFmtId="0" fontId="2" fillId="5" borderId="8" xfId="1" applyFont="1" applyFill="1" applyBorder="1" applyAlignment="1">
      <alignment vertical="top" wrapText="1"/>
    </xf>
    <xf numFmtId="0" fontId="6" fillId="5" borderId="0" xfId="1" applyFont="1" applyFill="1" applyAlignment="1">
      <alignment horizontal="right" vertical="top" wrapText="1" readingOrder="1"/>
    </xf>
    <xf numFmtId="0" fontId="22" fillId="0" borderId="0" xfId="2" applyFont="1" applyAlignment="1">
      <alignment vertical="center"/>
    </xf>
    <xf numFmtId="0" fontId="22" fillId="0" borderId="0" xfId="2" applyFont="1" applyAlignment="1">
      <alignment vertical="top"/>
    </xf>
    <xf numFmtId="0" fontId="9" fillId="0" borderId="0" xfId="1" applyFont="1" applyAlignment="1">
      <alignment horizontal="left" vertical="center" wrapText="1" readingOrder="1"/>
    </xf>
    <xf numFmtId="0" fontId="8" fillId="0" borderId="0" xfId="1" applyFont="1" applyAlignment="1">
      <alignment horizontal="right" vertical="top" wrapText="1" readingOrder="1"/>
    </xf>
    <xf numFmtId="0" fontId="2" fillId="0" borderId="0" xfId="0" applyFont="1" applyFill="1" applyBorder="1"/>
    <xf numFmtId="0" fontId="8" fillId="0" borderId="0" xfId="1" applyFont="1" applyAlignment="1">
      <alignment vertical="top" wrapText="1" readingOrder="1"/>
    </xf>
    <xf numFmtId="0" fontId="26" fillId="5" borderId="0" xfId="1" applyFont="1" applyFill="1" applyAlignment="1">
      <alignment horizontal="left" vertical="top" wrapText="1" readingOrder="1"/>
    </xf>
    <xf numFmtId="0" fontId="7" fillId="5" borderId="0" xfId="1" applyFont="1" applyFill="1" applyAlignment="1">
      <alignment horizontal="left" vertical="top" wrapText="1" readingOrder="1"/>
    </xf>
    <xf numFmtId="0" fontId="9" fillId="0" borderId="0" xfId="1" applyFont="1" applyAlignment="1">
      <alignment vertical="top" wrapText="1" readingOrder="1"/>
    </xf>
    <xf numFmtId="0" fontId="6" fillId="5" borderId="0" xfId="1" applyFont="1" applyFill="1" applyAlignment="1">
      <alignment horizontal="right" vertical="top" wrapText="1" readingOrder="1"/>
    </xf>
    <xf numFmtId="0" fontId="2" fillId="5" borderId="0" xfId="1" applyFont="1" applyFill="1" applyAlignment="1">
      <alignment vertical="top" wrapText="1"/>
    </xf>
    <xf numFmtId="0" fontId="7" fillId="5" borderId="0" xfId="1" applyFont="1" applyFill="1" applyAlignment="1">
      <alignment vertical="top" wrapText="1" readingOrder="1"/>
    </xf>
    <xf numFmtId="0" fontId="26" fillId="5" borderId="0" xfId="1" applyFont="1" applyFill="1" applyAlignment="1">
      <alignment vertical="top" wrapText="1" readingOrder="1"/>
    </xf>
    <xf numFmtId="0" fontId="3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right" vertical="top" wrapText="1" readingOrder="1"/>
    </xf>
    <xf numFmtId="0" fontId="19" fillId="0" borderId="0" xfId="1" applyFont="1" applyAlignment="1">
      <alignment horizontal="center" vertical="top" wrapText="1" readingOrder="1"/>
    </xf>
    <xf numFmtId="0" fontId="20" fillId="0" borderId="0" xfId="1" applyFont="1" applyAlignment="1">
      <alignment horizontal="center" vertical="top" wrapText="1" readingOrder="1"/>
    </xf>
    <xf numFmtId="0" fontId="23" fillId="0" borderId="11" xfId="0" applyFont="1" applyBorder="1" applyAlignment="1">
      <alignment horizontal="right"/>
    </xf>
    <xf numFmtId="0" fontId="16" fillId="4" borderId="0" xfId="1" applyFont="1" applyFill="1" applyAlignment="1">
      <alignment horizontal="center" vertical="top" wrapText="1" readingOrder="1"/>
    </xf>
    <xf numFmtId="0" fontId="15" fillId="0" borderId="11" xfId="1" applyFont="1" applyBorder="1" applyAlignment="1">
      <alignment horizontal="right" vertical="center" wrapText="1" readingOrder="1"/>
    </xf>
    <xf numFmtId="0" fontId="10" fillId="4" borderId="0" xfId="1" applyFont="1" applyFill="1" applyAlignment="1">
      <alignment horizontal="center" vertical="top" wrapText="1" readingOrder="1"/>
    </xf>
    <xf numFmtId="0" fontId="2" fillId="4" borderId="0" xfId="0" applyFont="1" applyFill="1" applyBorder="1"/>
    <xf numFmtId="0" fontId="24" fillId="0" borderId="0" xfId="0" applyFont="1" applyFill="1" applyBorder="1" applyAlignment="1">
      <alignment horizontal="right"/>
    </xf>
    <xf numFmtId="0" fontId="19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</cellXfs>
  <cellStyles count="3">
    <cellStyle name="Normal" xfId="1"/>
    <cellStyle name="normální" xfId="0" builtinId="0"/>
    <cellStyle name="Normální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D3D3D3"/>
      <rgbColor rgb="000000FF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irasek@sollertia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5"/>
  <sheetViews>
    <sheetView tabSelected="1" zoomScaleNormal="100" workbookViewId="0">
      <pane ySplit="7" topLeftCell="A8" activePane="bottomLeft" state="frozen"/>
      <selection pane="bottomLeft" activeCell="W29" sqref="W29"/>
    </sheetView>
  </sheetViews>
  <sheetFormatPr defaultRowHeight="15"/>
  <cols>
    <col min="1" max="2" width="0.5703125" customWidth="1"/>
    <col min="3" max="3" width="1.28515625" customWidth="1"/>
    <col min="4" max="4" width="8.7109375" customWidth="1"/>
    <col min="5" max="5" width="4.42578125" customWidth="1"/>
    <col min="6" max="6" width="4.5703125" customWidth="1"/>
    <col min="7" max="7" width="2.85546875" customWidth="1"/>
    <col min="8" max="8" width="6.42578125" customWidth="1"/>
    <col min="9" max="9" width="0" hidden="1" customWidth="1"/>
    <col min="10" max="10" width="5.85546875" customWidth="1"/>
    <col min="11" max="11" width="6.140625" customWidth="1"/>
    <col min="12" max="12" width="21.5703125" customWidth="1"/>
    <col min="13" max="13" width="12.28515625" customWidth="1"/>
    <col min="14" max="14" width="7.42578125" customWidth="1"/>
    <col min="15" max="15" width="13.140625" customWidth="1"/>
    <col min="16" max="16" width="0" hidden="1" customWidth="1"/>
    <col min="17" max="17" width="1.28515625" customWidth="1"/>
    <col min="18" max="19" width="0.5703125" customWidth="1"/>
  </cols>
  <sheetData>
    <row r="1" spans="1:19" ht="20.100000000000001" customHeight="1">
      <c r="K1" s="68" t="s">
        <v>0</v>
      </c>
      <c r="L1" s="59"/>
    </row>
    <row r="2" spans="1:19">
      <c r="F2" s="69" t="s">
        <v>1</v>
      </c>
      <c r="G2" s="59"/>
      <c r="H2" s="59"/>
      <c r="I2" s="59"/>
      <c r="J2" s="59"/>
      <c r="K2" s="59"/>
      <c r="L2" s="59"/>
      <c r="M2" s="59"/>
      <c r="N2" s="59"/>
    </row>
    <row r="3" spans="1:19">
      <c r="H3" s="69" t="s">
        <v>2</v>
      </c>
      <c r="I3" s="59"/>
      <c r="J3" s="59"/>
      <c r="K3" s="59"/>
      <c r="L3" s="59"/>
      <c r="M3" s="59"/>
    </row>
    <row r="4" spans="1:19" ht="2.85" customHeight="1"/>
    <row r="5" spans="1:19" ht="1.3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1.25" customHeight="1">
      <c r="A6" s="70" t="s">
        <v>3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</row>
    <row r="7" spans="1:19" ht="0" hidden="1" customHeight="1"/>
    <row r="8" spans="1:19" ht="2.85" customHeight="1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9" ht="5.65" customHeight="1">
      <c r="B9" s="45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7"/>
      <c r="R9" s="3"/>
    </row>
    <row r="10" spans="1:19" ht="16.350000000000001" customHeight="1">
      <c r="B10" s="48"/>
      <c r="C10" s="49"/>
      <c r="D10" s="64" t="s">
        <v>4</v>
      </c>
      <c r="E10" s="65"/>
      <c r="F10" s="65"/>
      <c r="G10" s="66" t="s">
        <v>5</v>
      </c>
      <c r="H10" s="65"/>
      <c r="I10" s="65"/>
      <c r="J10" s="65"/>
      <c r="K10" s="65"/>
      <c r="L10" s="65"/>
      <c r="M10" s="65"/>
      <c r="N10" s="65"/>
      <c r="O10" s="65"/>
      <c r="P10" s="49"/>
      <c r="Q10" s="50"/>
      <c r="R10" s="3"/>
    </row>
    <row r="11" spans="1:19" ht="16.350000000000001" customHeight="1">
      <c r="B11" s="48"/>
      <c r="C11" s="49"/>
      <c r="D11" s="64" t="s">
        <v>6</v>
      </c>
      <c r="E11" s="65"/>
      <c r="F11" s="65"/>
      <c r="G11" s="66" t="s">
        <v>7</v>
      </c>
      <c r="H11" s="65"/>
      <c r="I11" s="65"/>
      <c r="J11" s="65"/>
      <c r="K11" s="65"/>
      <c r="L11" s="65"/>
      <c r="M11" s="65"/>
      <c r="N11" s="65"/>
      <c r="O11" s="65"/>
      <c r="P11" s="49"/>
      <c r="Q11" s="50"/>
      <c r="R11" s="3"/>
    </row>
    <row r="12" spans="1:19" ht="16.350000000000001" customHeight="1">
      <c r="B12" s="48"/>
      <c r="C12" s="49"/>
      <c r="D12" s="54"/>
      <c r="E12" s="49"/>
      <c r="F12" s="49"/>
      <c r="G12" s="61" t="s">
        <v>9</v>
      </c>
      <c r="H12" s="62"/>
      <c r="I12" s="62"/>
      <c r="J12" s="62"/>
      <c r="K12" s="62"/>
      <c r="L12" s="62"/>
      <c r="M12" s="62"/>
      <c r="N12" s="62"/>
      <c r="O12" s="62"/>
      <c r="P12" s="49"/>
      <c r="Q12" s="50"/>
      <c r="R12" s="3"/>
    </row>
    <row r="13" spans="1:19" ht="16.350000000000001" customHeight="1">
      <c r="B13" s="48"/>
      <c r="C13" s="49"/>
      <c r="D13" s="64" t="s">
        <v>8</v>
      </c>
      <c r="E13" s="65"/>
      <c r="F13" s="65"/>
      <c r="G13" s="67" t="s">
        <v>141</v>
      </c>
      <c r="H13" s="65"/>
      <c r="I13" s="65"/>
      <c r="J13" s="65"/>
      <c r="K13" s="65"/>
      <c r="L13" s="65"/>
      <c r="M13" s="65"/>
      <c r="N13" s="65"/>
      <c r="O13" s="65"/>
      <c r="P13" s="49"/>
      <c r="Q13" s="50"/>
      <c r="R13" s="3"/>
    </row>
    <row r="14" spans="1:19" ht="2.85" customHeight="1">
      <c r="B14" s="51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3"/>
      <c r="R14" s="3"/>
    </row>
    <row r="15" spans="1:19" ht="0" hidden="1" customHeight="1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9" ht="2.85" customHeight="1"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2:11" ht="17.100000000000001" customHeight="1"/>
    <row r="18" spans="2:11" ht="11.45" customHeight="1">
      <c r="B18" s="58" t="s">
        <v>10</v>
      </c>
      <c r="C18" s="59"/>
      <c r="D18" s="59"/>
      <c r="E18" s="63" t="s">
        <v>11</v>
      </c>
      <c r="F18" s="59"/>
      <c r="G18" s="59"/>
      <c r="H18" s="59"/>
      <c r="I18" s="59"/>
      <c r="J18" s="59"/>
      <c r="K18" s="59"/>
    </row>
    <row r="19" spans="2:11" ht="11.25" customHeight="1">
      <c r="B19" s="58" t="s">
        <v>8</v>
      </c>
      <c r="C19" s="59"/>
      <c r="D19" s="59"/>
      <c r="E19" s="63" t="s">
        <v>12</v>
      </c>
      <c r="F19" s="59"/>
      <c r="G19" s="59"/>
      <c r="H19" s="59"/>
      <c r="I19" s="59"/>
      <c r="J19" s="59"/>
      <c r="K19" s="59"/>
    </row>
    <row r="20" spans="2:11" ht="0" hidden="1" customHeight="1"/>
    <row r="21" spans="2:11" ht="8.4499999999999993" customHeight="1"/>
    <row r="22" spans="2:11" ht="11.45" customHeight="1">
      <c r="B22" s="58" t="s">
        <v>13</v>
      </c>
      <c r="C22" s="59"/>
      <c r="D22" s="59"/>
      <c r="E22" s="60" t="s">
        <v>14</v>
      </c>
      <c r="F22" s="59"/>
      <c r="G22" s="59"/>
      <c r="H22" s="59"/>
    </row>
    <row r="23" spans="2:11" ht="11.45" customHeight="1">
      <c r="B23" s="58" t="s">
        <v>15</v>
      </c>
      <c r="C23" s="59"/>
      <c r="D23" s="59"/>
      <c r="E23" s="60" t="s">
        <v>142</v>
      </c>
      <c r="F23" s="59"/>
      <c r="G23" s="59"/>
      <c r="H23" s="59"/>
    </row>
    <row r="24" spans="2:11" ht="11.25" customHeight="1">
      <c r="B24" s="58" t="s">
        <v>16</v>
      </c>
      <c r="C24" s="59"/>
      <c r="D24" s="59"/>
      <c r="E24" s="60" t="s">
        <v>17</v>
      </c>
      <c r="F24" s="59"/>
      <c r="G24" s="59"/>
      <c r="H24" s="59"/>
    </row>
    <row r="27" spans="2:11">
      <c r="E27" s="55" t="s">
        <v>143</v>
      </c>
    </row>
    <row r="28" spans="2:11">
      <c r="E28" s="55" t="s">
        <v>144</v>
      </c>
    </row>
    <row r="29" spans="2:11">
      <c r="E29" s="56" t="s">
        <v>145</v>
      </c>
      <c r="G29" s="56" t="s">
        <v>149</v>
      </c>
    </row>
    <row r="30" spans="2:11">
      <c r="E30" s="56" t="s">
        <v>146</v>
      </c>
      <c r="G30" s="56" t="s">
        <v>150</v>
      </c>
    </row>
    <row r="31" spans="2:11">
      <c r="E31" s="56" t="s">
        <v>147</v>
      </c>
      <c r="G31" s="56" t="s">
        <v>151</v>
      </c>
    </row>
    <row r="32" spans="2:11">
      <c r="E32" s="56"/>
    </row>
    <row r="33" spans="5:5">
      <c r="E33" s="55"/>
    </row>
    <row r="34" spans="5:5">
      <c r="E34" s="55" t="s">
        <v>148</v>
      </c>
    </row>
    <row r="35" spans="5:5">
      <c r="E35" s="55" t="s">
        <v>152</v>
      </c>
    </row>
  </sheetData>
  <mergeCells count="21">
    <mergeCell ref="K1:L1"/>
    <mergeCell ref="F2:N2"/>
    <mergeCell ref="H3:M3"/>
    <mergeCell ref="A6:S6"/>
    <mergeCell ref="D10:F10"/>
    <mergeCell ref="G10:O10"/>
    <mergeCell ref="D11:F11"/>
    <mergeCell ref="G11:O11"/>
    <mergeCell ref="D13:F13"/>
    <mergeCell ref="G13:O13"/>
    <mergeCell ref="B18:D18"/>
    <mergeCell ref="E18:K18"/>
    <mergeCell ref="B24:D24"/>
    <mergeCell ref="E24:H24"/>
    <mergeCell ref="G12:O12"/>
    <mergeCell ref="B19:D19"/>
    <mergeCell ref="E19:K19"/>
    <mergeCell ref="B22:D22"/>
    <mergeCell ref="E22:H22"/>
    <mergeCell ref="B23:D23"/>
    <mergeCell ref="E23:H23"/>
  </mergeCells>
  <hyperlinks>
    <hyperlink ref="E23" r:id="rId1"/>
  </hyperlinks>
  <pageMargins left="0.27559055118110237" right="0" top="0" bottom="0" header="0" footer="0"/>
  <pageSetup paperSize="9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3"/>
  <sheetViews>
    <sheetView zoomScaleNormal="100" workbookViewId="0">
      <selection activeCell="D18" sqref="D18"/>
    </sheetView>
  </sheetViews>
  <sheetFormatPr defaultColWidth="9" defaultRowHeight="15"/>
  <cols>
    <col min="1" max="1" width="4.7109375" style="20" customWidth="1"/>
    <col min="2" max="2" width="73.140625" style="20" customWidth="1"/>
    <col min="3" max="3" width="5.7109375" style="20" customWidth="1"/>
    <col min="4" max="4" width="12.7109375" style="20" customWidth="1"/>
    <col min="5" max="16384" width="9" style="20"/>
  </cols>
  <sheetData>
    <row r="1" spans="1:4" ht="20.25">
      <c r="A1" s="71" t="s">
        <v>135</v>
      </c>
      <c r="B1" s="71"/>
      <c r="C1" s="71"/>
      <c r="D1" s="71"/>
    </row>
    <row r="2" spans="1:4">
      <c r="A2" s="72" t="s">
        <v>1</v>
      </c>
      <c r="B2" s="72"/>
      <c r="C2" s="72"/>
      <c r="D2" s="72"/>
    </row>
    <row r="3" spans="1:4">
      <c r="A3" s="72" t="s">
        <v>2</v>
      </c>
      <c r="B3" s="72"/>
      <c r="C3" s="72"/>
      <c r="D3" s="72"/>
    </row>
    <row r="4" spans="1:4" ht="3" customHeight="1">
      <c r="A4" s="19"/>
      <c r="B4" s="19"/>
      <c r="C4" s="19"/>
      <c r="D4" s="19"/>
    </row>
    <row r="5" spans="1:4">
      <c r="A5" s="21"/>
      <c r="B5" s="73" t="s">
        <v>136</v>
      </c>
      <c r="C5" s="73"/>
      <c r="D5" s="73"/>
    </row>
    <row r="6" spans="1:4" ht="3" customHeight="1">
      <c r="B6" s="22"/>
      <c r="C6" s="22"/>
      <c r="D6" s="22"/>
    </row>
    <row r="7" spans="1:4" ht="15.75">
      <c r="A7" s="74" t="s">
        <v>18</v>
      </c>
      <c r="B7" s="74"/>
      <c r="C7" s="74"/>
      <c r="D7" s="74"/>
    </row>
    <row r="8" spans="1:4" ht="3" customHeight="1"/>
    <row r="9" spans="1:4" s="26" customFormat="1">
      <c r="A9" s="23" t="s">
        <v>19</v>
      </c>
      <c r="B9" s="24" t="s">
        <v>20</v>
      </c>
      <c r="C9" s="23"/>
      <c r="D9" s="25" t="s">
        <v>21</v>
      </c>
    </row>
    <row r="10" spans="1:4" s="26" customFormat="1">
      <c r="A10" s="27" t="s">
        <v>22</v>
      </c>
      <c r="B10" s="28" t="s">
        <v>23</v>
      </c>
      <c r="C10" s="29"/>
      <c r="D10" s="30"/>
    </row>
    <row r="11" spans="1:4" s="26" customFormat="1">
      <c r="A11" s="31" t="s">
        <v>24</v>
      </c>
      <c r="B11" s="18" t="s">
        <v>31</v>
      </c>
      <c r="C11" s="32"/>
      <c r="D11" s="33">
        <f>'Položky všech ceníků'!G27</f>
        <v>13045.1</v>
      </c>
    </row>
    <row r="12" spans="1:4" s="26" customFormat="1">
      <c r="A12" s="31" t="s">
        <v>25</v>
      </c>
      <c r="B12" s="18" t="s">
        <v>71</v>
      </c>
      <c r="C12" s="32"/>
      <c r="D12" s="33">
        <f>'Položky všech ceníků'!G43</f>
        <v>15385.5</v>
      </c>
    </row>
    <row r="13" spans="1:4" s="26" customFormat="1">
      <c r="A13" s="34" t="s">
        <v>26</v>
      </c>
      <c r="B13" s="35" t="s">
        <v>137</v>
      </c>
      <c r="C13" s="34"/>
      <c r="D13" s="36">
        <f>'Položky všech ceníků'!G80</f>
        <v>145982.655</v>
      </c>
    </row>
    <row r="14" spans="1:4" s="26" customFormat="1">
      <c r="A14" s="37" t="s">
        <v>8</v>
      </c>
      <c r="B14" s="28" t="s">
        <v>28</v>
      </c>
      <c r="C14" s="38"/>
      <c r="D14" s="39">
        <f>SUM(D11:D13)</f>
        <v>174413.255</v>
      </c>
    </row>
    <row r="15" spans="1:4" s="26" customFormat="1">
      <c r="A15" s="37"/>
      <c r="B15" s="28"/>
      <c r="C15" s="38"/>
      <c r="D15" s="39"/>
    </row>
    <row r="16" spans="1:4" s="26" customFormat="1">
      <c r="A16" s="37" t="s">
        <v>138</v>
      </c>
      <c r="B16" s="28" t="s">
        <v>139</v>
      </c>
      <c r="C16" s="38"/>
      <c r="D16" s="39"/>
    </row>
    <row r="17" spans="1:4" s="26" customFormat="1">
      <c r="A17" s="34" t="s">
        <v>27</v>
      </c>
      <c r="B17" s="35" t="s">
        <v>90</v>
      </c>
      <c r="C17" s="40"/>
      <c r="D17" s="36">
        <f>'Položky všech ceníků'!G59</f>
        <v>17500</v>
      </c>
    </row>
    <row r="18" spans="1:4" s="26" customFormat="1">
      <c r="A18" s="37"/>
      <c r="B18" s="28" t="s">
        <v>140</v>
      </c>
      <c r="C18" s="38"/>
      <c r="D18" s="39">
        <f>SUM(D17)</f>
        <v>17500</v>
      </c>
    </row>
    <row r="19" spans="1:4" s="26" customFormat="1">
      <c r="A19" s="31" t="s">
        <v>8</v>
      </c>
      <c r="B19" s="18" t="s">
        <v>8</v>
      </c>
      <c r="C19" s="31"/>
      <c r="D19" s="31" t="s">
        <v>8</v>
      </c>
    </row>
    <row r="20" spans="1:4" s="26" customFormat="1" ht="15.75" thickBot="1">
      <c r="A20" s="41" t="s">
        <v>29</v>
      </c>
      <c r="B20" s="42" t="s">
        <v>30</v>
      </c>
      <c r="C20" s="43"/>
      <c r="D20" s="44">
        <f>D14+D18</f>
        <v>191913.255</v>
      </c>
    </row>
    <row r="21" spans="1:4" s="26" customFormat="1" ht="15.75" thickTop="1"/>
    <row r="22" spans="1:4" s="26" customFormat="1"/>
    <row r="23" spans="1:4" s="26" customFormat="1"/>
  </sheetData>
  <mergeCells count="5">
    <mergeCell ref="A1:D1"/>
    <mergeCell ref="A2:D2"/>
    <mergeCell ref="A3:D3"/>
    <mergeCell ref="B5:D5"/>
    <mergeCell ref="A7:D7"/>
  </mergeCells>
  <pageMargins left="0.39370078740157483" right="0" top="0" bottom="0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80"/>
  <sheetViews>
    <sheetView zoomScaleNormal="100" workbookViewId="0">
      <pane ySplit="7" topLeftCell="A11" activePane="bottomLeft" state="frozen"/>
      <selection pane="bottomLeft" activeCell="K22" sqref="K22"/>
    </sheetView>
  </sheetViews>
  <sheetFormatPr defaultRowHeight="15"/>
  <cols>
    <col min="1" max="1" width="6.42578125" customWidth="1"/>
    <col min="2" max="2" width="10.7109375" customWidth="1"/>
    <col min="3" max="3" width="42.7109375" customWidth="1"/>
    <col min="4" max="4" width="12.7109375" customWidth="1"/>
    <col min="5" max="5" width="8.28515625" customWidth="1"/>
    <col min="6" max="6" width="5.42578125" customWidth="1"/>
    <col min="7" max="7" width="13.5703125" customWidth="1"/>
  </cols>
  <sheetData>
    <row r="1" spans="1:7" ht="20.100000000000001" customHeight="1">
      <c r="A1" s="79" t="s">
        <v>133</v>
      </c>
      <c r="B1" s="79"/>
      <c r="C1" s="79"/>
      <c r="D1" s="79"/>
      <c r="E1" s="79"/>
      <c r="F1" s="79"/>
      <c r="G1" s="79"/>
    </row>
    <row r="2" spans="1:7" ht="15.75">
      <c r="A2" s="80" t="s">
        <v>1</v>
      </c>
      <c r="B2" s="80"/>
      <c r="C2" s="80"/>
      <c r="D2" s="80"/>
      <c r="E2" s="80"/>
      <c r="F2" s="80"/>
      <c r="G2" s="80"/>
    </row>
    <row r="3" spans="1:7" ht="15.75">
      <c r="A3" s="80" t="s">
        <v>2</v>
      </c>
      <c r="B3" s="80"/>
      <c r="C3" s="80"/>
      <c r="D3" s="80"/>
      <c r="E3" s="80"/>
      <c r="F3" s="80"/>
      <c r="G3" s="80"/>
    </row>
    <row r="4" spans="1:7" ht="2.85" customHeight="1"/>
    <row r="5" spans="1:7" ht="1.35" customHeight="1">
      <c r="A5" s="1"/>
      <c r="B5" s="1"/>
      <c r="C5" s="1"/>
      <c r="D5" s="1"/>
      <c r="E5" s="1"/>
      <c r="F5" s="1"/>
      <c r="G5" s="1"/>
    </row>
    <row r="6" spans="1:7" ht="11.25" customHeight="1">
      <c r="A6" s="78" t="s">
        <v>134</v>
      </c>
      <c r="B6" s="78"/>
      <c r="C6" s="78"/>
      <c r="D6" s="78"/>
      <c r="E6" s="78"/>
      <c r="F6" s="78"/>
      <c r="G6" s="78"/>
    </row>
    <row r="7" spans="1:7" ht="0" hidden="1" customHeight="1"/>
    <row r="8" spans="1:7" ht="2.85" customHeight="1"/>
    <row r="9" spans="1:7" ht="17.100000000000001" customHeight="1">
      <c r="A9" s="74" t="s">
        <v>31</v>
      </c>
      <c r="B9" s="77"/>
      <c r="C9" s="77"/>
      <c r="D9" s="77"/>
      <c r="E9" s="77"/>
      <c r="F9" s="77"/>
      <c r="G9" s="77"/>
    </row>
    <row r="10" spans="1:7" ht="2.85" customHeight="1"/>
    <row r="11" spans="1:7">
      <c r="A11" s="4" t="s">
        <v>32</v>
      </c>
      <c r="B11" s="5" t="s">
        <v>33</v>
      </c>
      <c r="C11" s="5" t="s">
        <v>20</v>
      </c>
      <c r="D11" s="4" t="s">
        <v>34</v>
      </c>
      <c r="E11" s="4" t="s">
        <v>35</v>
      </c>
      <c r="F11" s="5" t="s">
        <v>36</v>
      </c>
      <c r="G11" s="4" t="s">
        <v>37</v>
      </c>
    </row>
    <row r="12" spans="1:7" s="11" customFormat="1" ht="12.95" customHeight="1">
      <c r="A12" s="8">
        <v>1</v>
      </c>
      <c r="B12" s="9" t="s">
        <v>38</v>
      </c>
      <c r="C12" s="9" t="s">
        <v>39</v>
      </c>
      <c r="D12" s="10">
        <v>1370</v>
      </c>
      <c r="E12" s="8" t="s">
        <v>40</v>
      </c>
      <c r="F12" s="9" t="s">
        <v>41</v>
      </c>
      <c r="G12" s="10">
        <f>D12*E12</f>
        <v>41.1</v>
      </c>
    </row>
    <row r="13" spans="1:7" s="11" customFormat="1" ht="24" customHeight="1">
      <c r="A13" s="8">
        <v>2</v>
      </c>
      <c r="B13" s="9" t="s">
        <v>42</v>
      </c>
      <c r="C13" s="9" t="s">
        <v>43</v>
      </c>
      <c r="D13" s="10">
        <v>461</v>
      </c>
      <c r="E13" s="8" t="s">
        <v>44</v>
      </c>
      <c r="F13" s="9" t="s">
        <v>45</v>
      </c>
      <c r="G13" s="10">
        <f t="shared" ref="G13:G26" si="0">D13*E13</f>
        <v>461</v>
      </c>
    </row>
    <row r="14" spans="1:7" s="11" customFormat="1" ht="12.95" customHeight="1">
      <c r="A14" s="8">
        <v>3</v>
      </c>
      <c r="B14" s="9" t="s">
        <v>46</v>
      </c>
      <c r="C14" s="9" t="s">
        <v>47</v>
      </c>
      <c r="D14" s="10">
        <v>2690</v>
      </c>
      <c r="E14" s="8" t="s">
        <v>48</v>
      </c>
      <c r="F14" s="9" t="s">
        <v>49</v>
      </c>
      <c r="G14" s="10">
        <f t="shared" si="0"/>
        <v>1345</v>
      </c>
    </row>
    <row r="15" spans="1:7" s="11" customFormat="1" ht="24" customHeight="1">
      <c r="A15" s="8">
        <v>4</v>
      </c>
      <c r="B15" s="9" t="s">
        <v>50</v>
      </c>
      <c r="C15" s="9" t="s">
        <v>51</v>
      </c>
      <c r="D15" s="10">
        <v>232</v>
      </c>
      <c r="E15" s="8" t="s">
        <v>52</v>
      </c>
      <c r="F15" s="9" t="s">
        <v>53</v>
      </c>
      <c r="G15" s="10">
        <f t="shared" si="0"/>
        <v>4640</v>
      </c>
    </row>
    <row r="16" spans="1:7" s="11" customFormat="1" ht="24" customHeight="1">
      <c r="A16" s="8">
        <v>5</v>
      </c>
      <c r="B16" s="9" t="s">
        <v>54</v>
      </c>
      <c r="C16" s="9" t="s">
        <v>55</v>
      </c>
      <c r="D16" s="10">
        <v>474</v>
      </c>
      <c r="E16" s="8" t="s">
        <v>56</v>
      </c>
      <c r="F16" s="9" t="s">
        <v>53</v>
      </c>
      <c r="G16" s="10">
        <f t="shared" si="0"/>
        <v>2370</v>
      </c>
    </row>
    <row r="17" spans="1:7" s="11" customFormat="1" ht="12.95" customHeight="1">
      <c r="A17" s="12" t="s">
        <v>8</v>
      </c>
      <c r="B17" s="12" t="s">
        <v>8</v>
      </c>
      <c r="C17" s="13" t="s">
        <v>57</v>
      </c>
      <c r="D17" s="12" t="s">
        <v>8</v>
      </c>
      <c r="E17" s="12" t="s">
        <v>8</v>
      </c>
      <c r="F17" s="12" t="s">
        <v>8</v>
      </c>
      <c r="G17" s="10"/>
    </row>
    <row r="18" spans="1:7" s="11" customFormat="1" ht="12.95" customHeight="1">
      <c r="A18" s="8">
        <v>6</v>
      </c>
      <c r="B18" s="9" t="s">
        <v>58</v>
      </c>
      <c r="C18" s="9" t="s">
        <v>59</v>
      </c>
      <c r="D18" s="10">
        <v>12</v>
      </c>
      <c r="E18" s="8" t="s">
        <v>60</v>
      </c>
      <c r="F18" s="9" t="s">
        <v>53</v>
      </c>
      <c r="G18" s="10">
        <f t="shared" si="0"/>
        <v>300</v>
      </c>
    </row>
    <row r="19" spans="1:7" s="11" customFormat="1" ht="24" customHeight="1">
      <c r="A19" s="8">
        <v>7</v>
      </c>
      <c r="B19" s="57">
        <v>460520172</v>
      </c>
      <c r="C19" s="9" t="s">
        <v>153</v>
      </c>
      <c r="D19" s="10">
        <v>36.6</v>
      </c>
      <c r="E19" s="8" t="s">
        <v>61</v>
      </c>
      <c r="F19" s="9" t="s">
        <v>53</v>
      </c>
      <c r="G19" s="10">
        <f t="shared" si="0"/>
        <v>1830</v>
      </c>
    </row>
    <row r="20" spans="1:7" s="11" customFormat="1" ht="12.95" customHeight="1">
      <c r="A20" s="12" t="s">
        <v>8</v>
      </c>
      <c r="B20" s="12" t="s">
        <v>8</v>
      </c>
      <c r="C20" s="13" t="s">
        <v>62</v>
      </c>
      <c r="D20" s="12" t="s">
        <v>8</v>
      </c>
      <c r="E20" s="12" t="s">
        <v>8</v>
      </c>
      <c r="F20" s="12" t="s">
        <v>8</v>
      </c>
      <c r="G20" s="10"/>
    </row>
    <row r="21" spans="1:7" s="11" customFormat="1" ht="24" customHeight="1">
      <c r="A21" s="8">
        <v>8</v>
      </c>
      <c r="B21" s="9" t="s">
        <v>63</v>
      </c>
      <c r="C21" s="9" t="s">
        <v>64</v>
      </c>
      <c r="D21" s="10">
        <v>63.3</v>
      </c>
      <c r="E21" s="8" t="s">
        <v>52</v>
      </c>
      <c r="F21" s="9" t="s">
        <v>53</v>
      </c>
      <c r="G21" s="10">
        <f t="shared" si="0"/>
        <v>1266</v>
      </c>
    </row>
    <row r="22" spans="1:7" s="11" customFormat="1" ht="24" customHeight="1">
      <c r="A22" s="8">
        <v>9</v>
      </c>
      <c r="B22" s="9" t="s">
        <v>65</v>
      </c>
      <c r="C22" s="9" t="s">
        <v>66</v>
      </c>
      <c r="D22" s="10">
        <v>129</v>
      </c>
      <c r="E22" s="8" t="s">
        <v>56</v>
      </c>
      <c r="F22" s="9" t="s">
        <v>53</v>
      </c>
      <c r="G22" s="10">
        <f t="shared" si="0"/>
        <v>645</v>
      </c>
    </row>
    <row r="23" spans="1:7" s="11" customFormat="1" ht="12.95" customHeight="1">
      <c r="A23" s="12" t="s">
        <v>8</v>
      </c>
      <c r="B23" s="12" t="s">
        <v>8</v>
      </c>
      <c r="C23" s="13" t="s">
        <v>57</v>
      </c>
      <c r="D23" s="12" t="s">
        <v>8</v>
      </c>
      <c r="E23" s="12" t="s">
        <v>8</v>
      </c>
      <c r="F23" s="12" t="s">
        <v>8</v>
      </c>
      <c r="G23" s="10"/>
    </row>
    <row r="24" spans="1:7" s="11" customFormat="1" ht="12.95" customHeight="1">
      <c r="A24" s="8">
        <v>10</v>
      </c>
      <c r="B24" s="9" t="s">
        <v>67</v>
      </c>
      <c r="C24" s="9" t="s">
        <v>68</v>
      </c>
      <c r="D24" s="10">
        <v>102</v>
      </c>
      <c r="E24" s="8" t="s">
        <v>44</v>
      </c>
      <c r="F24" s="9" t="s">
        <v>49</v>
      </c>
      <c r="G24" s="10">
        <f t="shared" si="0"/>
        <v>102</v>
      </c>
    </row>
    <row r="25" spans="1:7" s="11" customFormat="1" ht="24" customHeight="1">
      <c r="A25" s="8">
        <v>11</v>
      </c>
      <c r="B25" s="9" t="s">
        <v>69</v>
      </c>
      <c r="C25" s="9" t="s">
        <v>70</v>
      </c>
      <c r="D25" s="10">
        <v>22.5</v>
      </c>
      <c r="E25" s="8" t="s">
        <v>44</v>
      </c>
      <c r="F25" s="9" t="s">
        <v>49</v>
      </c>
      <c r="G25" s="10">
        <f t="shared" si="0"/>
        <v>22.5</v>
      </c>
    </row>
    <row r="26" spans="1:7" s="11" customFormat="1" ht="24" customHeight="1">
      <c r="A26" s="8">
        <v>12</v>
      </c>
      <c r="B26" s="9" t="s">
        <v>69</v>
      </c>
      <c r="C26" s="9" t="s">
        <v>70</v>
      </c>
      <c r="D26" s="10">
        <v>22.5</v>
      </c>
      <c r="E26" s="8" t="s">
        <v>44</v>
      </c>
      <c r="F26" s="9" t="s">
        <v>49</v>
      </c>
      <c r="G26" s="10">
        <f t="shared" si="0"/>
        <v>22.5</v>
      </c>
    </row>
    <row r="27" spans="1:7" s="11" customFormat="1" ht="12.95" customHeight="1">
      <c r="A27" s="14"/>
      <c r="B27" s="15"/>
      <c r="C27" s="75" t="s">
        <v>126</v>
      </c>
      <c r="D27" s="75"/>
      <c r="E27" s="75"/>
      <c r="F27" s="75"/>
      <c r="G27" s="16">
        <f>SUM(G12:G26)</f>
        <v>13045.1</v>
      </c>
    </row>
    <row r="28" spans="1:7" s="11" customFormat="1" ht="12.95" customHeight="1"/>
    <row r="29" spans="1:7" s="11" customFormat="1" ht="12.95" customHeight="1"/>
    <row r="30" spans="1:7" ht="2.85" customHeight="1"/>
    <row r="31" spans="1:7" ht="0" hidden="1" customHeight="1"/>
    <row r="32" spans="1:7" ht="17.100000000000001" customHeight="1">
      <c r="A32" s="74" t="s">
        <v>71</v>
      </c>
      <c r="B32" s="77"/>
      <c r="C32" s="77"/>
      <c r="D32" s="77"/>
      <c r="E32" s="77"/>
      <c r="F32" s="77"/>
      <c r="G32" s="77"/>
    </row>
    <row r="33" spans="1:7" ht="2.85" customHeight="1"/>
    <row r="34" spans="1:7">
      <c r="A34" s="4" t="s">
        <v>32</v>
      </c>
      <c r="B34" s="5" t="s">
        <v>33</v>
      </c>
      <c r="C34" s="5" t="s">
        <v>20</v>
      </c>
      <c r="D34" s="4" t="s">
        <v>34</v>
      </c>
      <c r="E34" s="4" t="s">
        <v>35</v>
      </c>
      <c r="F34" s="5" t="s">
        <v>36</v>
      </c>
      <c r="G34" s="4" t="s">
        <v>37</v>
      </c>
    </row>
    <row r="35" spans="1:7" s="11" customFormat="1" ht="12.95" customHeight="1">
      <c r="A35" s="8">
        <v>1</v>
      </c>
      <c r="B35" s="9" t="s">
        <v>72</v>
      </c>
      <c r="C35" s="9" t="s">
        <v>73</v>
      </c>
      <c r="D35" s="10">
        <v>69.7</v>
      </c>
      <c r="E35" s="8" t="s">
        <v>74</v>
      </c>
      <c r="F35" s="9" t="s">
        <v>53</v>
      </c>
      <c r="G35" s="10">
        <f t="shared" ref="G35:G42" si="1">D35*E35</f>
        <v>1045.5</v>
      </c>
    </row>
    <row r="36" spans="1:7" s="11" customFormat="1" ht="24" customHeight="1">
      <c r="A36" s="8">
        <v>2</v>
      </c>
      <c r="B36" s="9" t="s">
        <v>75</v>
      </c>
      <c r="C36" s="9" t="s">
        <v>76</v>
      </c>
      <c r="D36" s="10">
        <v>42.2</v>
      </c>
      <c r="E36" s="8" t="s">
        <v>61</v>
      </c>
      <c r="F36" s="9" t="s">
        <v>53</v>
      </c>
      <c r="G36" s="10">
        <f t="shared" si="1"/>
        <v>2110</v>
      </c>
    </row>
    <row r="37" spans="1:7" s="11" customFormat="1" ht="24" customHeight="1">
      <c r="A37" s="8">
        <v>3</v>
      </c>
      <c r="B37" s="9" t="s">
        <v>77</v>
      </c>
      <c r="C37" s="9" t="s">
        <v>78</v>
      </c>
      <c r="D37" s="10">
        <v>19.8</v>
      </c>
      <c r="E37" s="8" t="s">
        <v>52</v>
      </c>
      <c r="F37" s="9" t="s">
        <v>53</v>
      </c>
      <c r="G37" s="10">
        <f t="shared" si="1"/>
        <v>396</v>
      </c>
    </row>
    <row r="38" spans="1:7" s="11" customFormat="1" ht="12.95" customHeight="1">
      <c r="A38" s="8">
        <v>4</v>
      </c>
      <c r="B38" s="9" t="s">
        <v>79</v>
      </c>
      <c r="C38" s="9" t="s">
        <v>80</v>
      </c>
      <c r="D38" s="10">
        <v>20.5</v>
      </c>
      <c r="E38" s="8" t="s">
        <v>81</v>
      </c>
      <c r="F38" s="9" t="s">
        <v>45</v>
      </c>
      <c r="G38" s="10">
        <f t="shared" si="1"/>
        <v>369</v>
      </c>
    </row>
    <row r="39" spans="1:7" s="11" customFormat="1" ht="24" customHeight="1">
      <c r="A39" s="8">
        <v>5</v>
      </c>
      <c r="B39" s="9" t="s">
        <v>82</v>
      </c>
      <c r="C39" s="9" t="s">
        <v>83</v>
      </c>
      <c r="D39" s="10">
        <v>231</v>
      </c>
      <c r="E39" s="8" t="s">
        <v>44</v>
      </c>
      <c r="F39" s="9" t="s">
        <v>45</v>
      </c>
      <c r="G39" s="10">
        <f t="shared" si="1"/>
        <v>231</v>
      </c>
    </row>
    <row r="40" spans="1:7" s="11" customFormat="1" ht="24" customHeight="1">
      <c r="A40" s="8">
        <v>6</v>
      </c>
      <c r="B40" s="9" t="s">
        <v>84</v>
      </c>
      <c r="C40" s="9" t="s">
        <v>85</v>
      </c>
      <c r="D40" s="10">
        <v>177</v>
      </c>
      <c r="E40" s="8" t="s">
        <v>44</v>
      </c>
      <c r="F40" s="9" t="s">
        <v>45</v>
      </c>
      <c r="G40" s="10">
        <f t="shared" si="1"/>
        <v>177</v>
      </c>
    </row>
    <row r="41" spans="1:7" s="11" customFormat="1" ht="24" customHeight="1">
      <c r="A41" s="8">
        <v>7</v>
      </c>
      <c r="B41" s="9" t="s">
        <v>86</v>
      </c>
      <c r="C41" s="9" t="s">
        <v>87</v>
      </c>
      <c r="D41" s="10">
        <v>257</v>
      </c>
      <c r="E41" s="8" t="s">
        <v>44</v>
      </c>
      <c r="F41" s="9" t="s">
        <v>45</v>
      </c>
      <c r="G41" s="10">
        <f t="shared" si="1"/>
        <v>257</v>
      </c>
    </row>
    <row r="42" spans="1:7" s="11" customFormat="1" ht="24" customHeight="1">
      <c r="A42" s="8">
        <v>8</v>
      </c>
      <c r="B42" s="9" t="s">
        <v>88</v>
      </c>
      <c r="C42" s="9" t="s">
        <v>89</v>
      </c>
      <c r="D42" s="10">
        <v>10800</v>
      </c>
      <c r="E42" s="8" t="s">
        <v>44</v>
      </c>
      <c r="F42" s="9" t="s">
        <v>45</v>
      </c>
      <c r="G42" s="10">
        <f t="shared" si="1"/>
        <v>10800</v>
      </c>
    </row>
    <row r="43" spans="1:7" s="11" customFormat="1" ht="12.95" customHeight="1">
      <c r="A43" s="14"/>
      <c r="B43" s="15"/>
      <c r="C43" s="75" t="s">
        <v>127</v>
      </c>
      <c r="D43" s="75"/>
      <c r="E43" s="75"/>
      <c r="F43" s="75"/>
      <c r="G43" s="16">
        <f>SUM(G35:G42)</f>
        <v>15385.5</v>
      </c>
    </row>
    <row r="44" spans="1:7" s="11" customFormat="1" ht="12.95" customHeight="1"/>
    <row r="45" spans="1:7" s="11" customFormat="1" ht="12.95" customHeight="1"/>
    <row r="46" spans="1:7" ht="2.85" customHeight="1"/>
    <row r="47" spans="1:7" ht="0" hidden="1" customHeight="1"/>
    <row r="48" spans="1:7" ht="17.100000000000001" customHeight="1">
      <c r="A48" s="76" t="s">
        <v>90</v>
      </c>
      <c r="B48" s="77"/>
      <c r="C48" s="77"/>
      <c r="D48" s="77"/>
      <c r="E48" s="77"/>
      <c r="F48" s="77"/>
      <c r="G48" s="77"/>
    </row>
    <row r="49" spans="1:7" ht="2.85" customHeight="1"/>
    <row r="50" spans="1:7">
      <c r="A50" s="4" t="s">
        <v>32</v>
      </c>
      <c r="B50" s="5" t="s">
        <v>33</v>
      </c>
      <c r="C50" s="5" t="s">
        <v>20</v>
      </c>
      <c r="D50" s="4" t="s">
        <v>34</v>
      </c>
      <c r="E50" s="4" t="s">
        <v>35</v>
      </c>
      <c r="F50" s="5" t="s">
        <v>36</v>
      </c>
      <c r="G50" s="4" t="s">
        <v>37</v>
      </c>
    </row>
    <row r="51" spans="1:7" s="11" customFormat="1" ht="12.95" customHeight="1">
      <c r="A51" s="8">
        <v>1</v>
      </c>
      <c r="B51" s="9" t="s">
        <v>91</v>
      </c>
      <c r="C51" s="9" t="s">
        <v>92</v>
      </c>
      <c r="D51" s="10">
        <v>1000</v>
      </c>
      <c r="E51" s="8" t="s">
        <v>44</v>
      </c>
      <c r="F51" s="9" t="s">
        <v>45</v>
      </c>
      <c r="G51" s="10">
        <f t="shared" ref="G51:G58" si="2">D51*E51</f>
        <v>1000</v>
      </c>
    </row>
    <row r="52" spans="1:7" s="11" customFormat="1" ht="12.95" customHeight="1">
      <c r="A52" s="8">
        <v>2</v>
      </c>
      <c r="B52" s="9" t="s">
        <v>93</v>
      </c>
      <c r="C52" s="9" t="s">
        <v>94</v>
      </c>
      <c r="D52" s="10">
        <v>1500</v>
      </c>
      <c r="E52" s="8" t="s">
        <v>95</v>
      </c>
      <c r="F52" s="9" t="s">
        <v>45</v>
      </c>
      <c r="G52" s="10">
        <f t="shared" si="2"/>
        <v>3000</v>
      </c>
    </row>
    <row r="53" spans="1:7" s="11" customFormat="1" ht="12.95" customHeight="1">
      <c r="A53" s="8">
        <v>3</v>
      </c>
      <c r="B53" s="9" t="s">
        <v>96</v>
      </c>
      <c r="C53" s="9" t="s">
        <v>97</v>
      </c>
      <c r="D53" s="10">
        <v>2000</v>
      </c>
      <c r="E53" s="8" t="s">
        <v>44</v>
      </c>
      <c r="F53" s="9" t="s">
        <v>45</v>
      </c>
      <c r="G53" s="10">
        <f t="shared" si="2"/>
        <v>2000</v>
      </c>
    </row>
    <row r="54" spans="1:7" s="11" customFormat="1" ht="12.95" customHeight="1">
      <c r="A54" s="8">
        <v>4</v>
      </c>
      <c r="B54" s="9" t="s">
        <v>98</v>
      </c>
      <c r="C54" s="9" t="s">
        <v>99</v>
      </c>
      <c r="D54" s="10">
        <v>1000</v>
      </c>
      <c r="E54" s="8" t="s">
        <v>44</v>
      </c>
      <c r="F54" s="9" t="s">
        <v>45</v>
      </c>
      <c r="G54" s="10">
        <f t="shared" si="2"/>
        <v>1000</v>
      </c>
    </row>
    <row r="55" spans="1:7" s="11" customFormat="1" ht="12.95" customHeight="1">
      <c r="A55" s="8">
        <v>5</v>
      </c>
      <c r="B55" s="9" t="s">
        <v>100</v>
      </c>
      <c r="C55" s="9" t="s">
        <v>101</v>
      </c>
      <c r="D55" s="10">
        <v>1000</v>
      </c>
      <c r="E55" s="8" t="s">
        <v>44</v>
      </c>
      <c r="F55" s="9" t="s">
        <v>45</v>
      </c>
      <c r="G55" s="10">
        <f t="shared" si="2"/>
        <v>1000</v>
      </c>
    </row>
    <row r="56" spans="1:7" s="11" customFormat="1" ht="12.95" customHeight="1">
      <c r="A56" s="8">
        <v>6</v>
      </c>
      <c r="B56" s="9" t="s">
        <v>102</v>
      </c>
      <c r="C56" s="9" t="s">
        <v>103</v>
      </c>
      <c r="D56" s="10">
        <v>1000</v>
      </c>
      <c r="E56" s="8" t="s">
        <v>44</v>
      </c>
      <c r="F56" s="9" t="s">
        <v>45</v>
      </c>
      <c r="G56" s="10">
        <f t="shared" si="2"/>
        <v>1000</v>
      </c>
    </row>
    <row r="57" spans="1:7" s="11" customFormat="1" ht="12.95" customHeight="1">
      <c r="A57" s="8">
        <v>7</v>
      </c>
      <c r="B57" s="9" t="s">
        <v>104</v>
      </c>
      <c r="C57" s="9" t="s">
        <v>105</v>
      </c>
      <c r="D57" s="10">
        <v>500</v>
      </c>
      <c r="E57" s="8" t="s">
        <v>44</v>
      </c>
      <c r="F57" s="9" t="s">
        <v>45</v>
      </c>
      <c r="G57" s="10">
        <f t="shared" si="2"/>
        <v>500</v>
      </c>
    </row>
    <row r="58" spans="1:7" s="11" customFormat="1" ht="24" customHeight="1">
      <c r="A58" s="8">
        <v>8</v>
      </c>
      <c r="B58" s="9" t="s">
        <v>106</v>
      </c>
      <c r="C58" s="9" t="s">
        <v>107</v>
      </c>
      <c r="D58" s="10">
        <v>8000</v>
      </c>
      <c r="E58" s="8" t="s">
        <v>44</v>
      </c>
      <c r="F58" s="9" t="s">
        <v>45</v>
      </c>
      <c r="G58" s="10">
        <f t="shared" si="2"/>
        <v>8000</v>
      </c>
    </row>
    <row r="59" spans="1:7" s="11" customFormat="1" ht="12.95" customHeight="1">
      <c r="A59" s="14"/>
      <c r="B59" s="15"/>
      <c r="C59" s="75" t="s">
        <v>128</v>
      </c>
      <c r="D59" s="75"/>
      <c r="E59" s="75"/>
      <c r="F59" s="75"/>
      <c r="G59" s="16">
        <f>SUM(G51:G58)</f>
        <v>17500</v>
      </c>
    </row>
    <row r="60" spans="1:7" s="11" customFormat="1" ht="12.95" customHeight="1"/>
    <row r="61" spans="1:7" s="11" customFormat="1" ht="12.95" customHeight="1"/>
    <row r="62" spans="1:7" ht="2.85" customHeight="1"/>
    <row r="63" spans="1:7" ht="0" hidden="1" customHeight="1"/>
    <row r="64" spans="1:7" ht="17.100000000000001" customHeight="1">
      <c r="A64" s="76" t="s">
        <v>108</v>
      </c>
      <c r="B64" s="77"/>
      <c r="C64" s="77"/>
      <c r="D64" s="77"/>
      <c r="E64" s="77"/>
      <c r="F64" s="77"/>
      <c r="G64" s="77"/>
    </row>
    <row r="65" spans="1:7" ht="2.85" customHeight="1"/>
    <row r="66" spans="1:7">
      <c r="A66" s="6" t="s">
        <v>32</v>
      </c>
      <c r="B66" s="7" t="s">
        <v>33</v>
      </c>
      <c r="C66" s="7" t="s">
        <v>20</v>
      </c>
      <c r="D66" s="6" t="s">
        <v>34</v>
      </c>
      <c r="E66" s="6" t="s">
        <v>35</v>
      </c>
      <c r="F66" s="7" t="s">
        <v>36</v>
      </c>
      <c r="G66" s="6" t="s">
        <v>37</v>
      </c>
    </row>
    <row r="67" spans="1:7" s="11" customFormat="1" ht="12.95" customHeight="1">
      <c r="A67" s="8">
        <v>1</v>
      </c>
      <c r="B67" s="9" t="s">
        <v>109</v>
      </c>
      <c r="C67" s="9" t="s">
        <v>110</v>
      </c>
      <c r="D67" s="10">
        <v>31.28</v>
      </c>
      <c r="E67" s="17">
        <v>25</v>
      </c>
      <c r="F67" s="9" t="s">
        <v>53</v>
      </c>
      <c r="G67" s="10">
        <f t="shared" ref="G67:G75" si="3">D67*E67</f>
        <v>782</v>
      </c>
    </row>
    <row r="68" spans="1:7" s="11" customFormat="1" ht="12.95" customHeight="1">
      <c r="A68" s="8">
        <v>2</v>
      </c>
      <c r="B68" s="9" t="s">
        <v>111</v>
      </c>
      <c r="C68" s="9" t="s">
        <v>112</v>
      </c>
      <c r="D68" s="10">
        <v>1400</v>
      </c>
      <c r="E68" s="17">
        <v>1</v>
      </c>
      <c r="F68" s="9" t="s">
        <v>45</v>
      </c>
      <c r="G68" s="10">
        <f t="shared" si="3"/>
        <v>1400</v>
      </c>
    </row>
    <row r="69" spans="1:7" s="11" customFormat="1" ht="24" customHeight="1">
      <c r="A69" s="8">
        <v>3</v>
      </c>
      <c r="B69" s="9" t="s">
        <v>113</v>
      </c>
      <c r="C69" s="9" t="s">
        <v>114</v>
      </c>
      <c r="D69" s="10">
        <v>3000</v>
      </c>
      <c r="E69" s="17">
        <v>1</v>
      </c>
      <c r="F69" s="9" t="s">
        <v>45</v>
      </c>
      <c r="G69" s="10">
        <f t="shared" si="3"/>
        <v>3000</v>
      </c>
    </row>
    <row r="70" spans="1:7" s="11" customFormat="1" ht="12.95" customHeight="1">
      <c r="A70" s="8">
        <v>4</v>
      </c>
      <c r="B70" s="9" t="s">
        <v>115</v>
      </c>
      <c r="C70" s="9" t="s">
        <v>116</v>
      </c>
      <c r="D70" s="10">
        <v>20.98</v>
      </c>
      <c r="E70" s="17">
        <v>70</v>
      </c>
      <c r="F70" s="9" t="s">
        <v>53</v>
      </c>
      <c r="G70" s="10">
        <f t="shared" si="3"/>
        <v>1468.6000000000001</v>
      </c>
    </row>
    <row r="71" spans="1:7" s="11" customFormat="1" ht="12.95" customHeight="1">
      <c r="A71" s="8" t="s">
        <v>8</v>
      </c>
      <c r="B71" s="9" t="s">
        <v>8</v>
      </c>
      <c r="C71" s="9" t="s">
        <v>117</v>
      </c>
      <c r="D71" s="10" t="s">
        <v>8</v>
      </c>
      <c r="E71" s="17" t="s">
        <v>8</v>
      </c>
      <c r="F71" s="9" t="s">
        <v>8</v>
      </c>
      <c r="G71" s="10"/>
    </row>
    <row r="72" spans="1:7" s="11" customFormat="1" ht="24" customHeight="1">
      <c r="A72" s="8">
        <v>5</v>
      </c>
      <c r="B72" s="9" t="s">
        <v>118</v>
      </c>
      <c r="C72" s="9" t="s">
        <v>119</v>
      </c>
      <c r="D72" s="10">
        <v>10000</v>
      </c>
      <c r="E72" s="17">
        <v>1</v>
      </c>
      <c r="F72" s="9" t="s">
        <v>45</v>
      </c>
      <c r="G72" s="10">
        <f t="shared" si="3"/>
        <v>10000</v>
      </c>
    </row>
    <row r="73" spans="1:7" s="11" customFormat="1" ht="24" customHeight="1">
      <c r="A73" s="8">
        <v>6</v>
      </c>
      <c r="B73" s="9" t="s">
        <v>120</v>
      </c>
      <c r="C73" s="9" t="s">
        <v>121</v>
      </c>
      <c r="D73" s="10">
        <v>64200</v>
      </c>
      <c r="E73" s="17">
        <v>2</v>
      </c>
      <c r="F73" s="9" t="s">
        <v>45</v>
      </c>
      <c r="G73" s="10">
        <f t="shared" si="3"/>
        <v>128400</v>
      </c>
    </row>
    <row r="74" spans="1:7" s="11" customFormat="1" ht="12.95" customHeight="1">
      <c r="A74" s="8">
        <v>7</v>
      </c>
      <c r="B74" s="9" t="s">
        <v>122</v>
      </c>
      <c r="C74" s="9" t="s">
        <v>123</v>
      </c>
      <c r="D74" s="10">
        <v>3.5</v>
      </c>
      <c r="E74" s="17">
        <v>25</v>
      </c>
      <c r="F74" s="9" t="s">
        <v>53</v>
      </c>
      <c r="G74" s="10">
        <f t="shared" si="3"/>
        <v>87.5</v>
      </c>
    </row>
    <row r="75" spans="1:7" s="11" customFormat="1" ht="12.95" customHeight="1">
      <c r="A75" s="8">
        <v>8</v>
      </c>
      <c r="B75" s="9" t="s">
        <v>124</v>
      </c>
      <c r="C75" s="9" t="s">
        <v>125</v>
      </c>
      <c r="D75" s="10">
        <v>13.86</v>
      </c>
      <c r="E75" s="17">
        <v>50</v>
      </c>
      <c r="F75" s="9" t="s">
        <v>53</v>
      </c>
      <c r="G75" s="10">
        <f t="shared" si="3"/>
        <v>693</v>
      </c>
    </row>
    <row r="76" spans="1:7" s="11" customFormat="1" ht="12.95" customHeight="1">
      <c r="A76" s="8" t="s">
        <v>8</v>
      </c>
      <c r="B76" s="9" t="s">
        <v>8</v>
      </c>
      <c r="C76" s="9" t="s">
        <v>62</v>
      </c>
      <c r="D76" s="10" t="s">
        <v>8</v>
      </c>
      <c r="E76" s="8" t="s">
        <v>8</v>
      </c>
      <c r="F76" s="9" t="s">
        <v>8</v>
      </c>
      <c r="G76" s="10" t="s">
        <v>8</v>
      </c>
    </row>
    <row r="77" spans="1:7" s="11" customFormat="1" ht="12.95" customHeight="1">
      <c r="A77" s="14"/>
      <c r="B77" s="15"/>
      <c r="C77" s="75" t="s">
        <v>129</v>
      </c>
      <c r="D77" s="75"/>
      <c r="E77" s="75"/>
      <c r="F77" s="75"/>
      <c r="G77" s="16">
        <f>SUM(G67:G76)</f>
        <v>145831.1</v>
      </c>
    </row>
    <row r="78" spans="1:7" s="11" customFormat="1" ht="12.95" customHeight="1">
      <c r="A78" s="8"/>
      <c r="B78" s="9"/>
      <c r="C78" s="9"/>
      <c r="D78" s="10"/>
      <c r="E78" s="8"/>
      <c r="F78" s="9"/>
      <c r="G78" s="10"/>
    </row>
    <row r="79" spans="1:7" s="11" customFormat="1" ht="12.95" customHeight="1">
      <c r="A79" s="8"/>
      <c r="B79" s="9"/>
      <c r="C79" s="18" t="s">
        <v>130</v>
      </c>
      <c r="D79" s="10">
        <f>G67+G70+G74+G75</f>
        <v>3031.1000000000004</v>
      </c>
      <c r="E79" s="17">
        <v>5</v>
      </c>
      <c r="F79" s="18" t="s">
        <v>131</v>
      </c>
      <c r="G79" s="10">
        <f>D79*E79/100</f>
        <v>151.55500000000001</v>
      </c>
    </row>
    <row r="80" spans="1:7" s="11" customFormat="1" ht="12.95" customHeight="1">
      <c r="A80" s="14"/>
      <c r="B80" s="15"/>
      <c r="C80" s="75" t="s">
        <v>132</v>
      </c>
      <c r="D80" s="75"/>
      <c r="E80" s="75"/>
      <c r="F80" s="75"/>
      <c r="G80" s="16">
        <f>SUM(G77:G79)</f>
        <v>145982.655</v>
      </c>
    </row>
  </sheetData>
  <mergeCells count="13">
    <mergeCell ref="A6:G6"/>
    <mergeCell ref="A9:G9"/>
    <mergeCell ref="A1:G1"/>
    <mergeCell ref="A2:G2"/>
    <mergeCell ref="A3:G3"/>
    <mergeCell ref="C27:F27"/>
    <mergeCell ref="C43:F43"/>
    <mergeCell ref="C59:F59"/>
    <mergeCell ref="C77:F77"/>
    <mergeCell ref="C80:F80"/>
    <mergeCell ref="A64:G64"/>
    <mergeCell ref="A48:G48"/>
    <mergeCell ref="A32:G32"/>
  </mergeCells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Titulní list rozpočtu</vt:lpstr>
      <vt:lpstr>Rekapitulace</vt:lpstr>
      <vt:lpstr>Položky všech ceníků</vt:lpstr>
      <vt:lpstr>'Položky všech ceníků'!Názvy_tisku</vt:lpstr>
      <vt:lpstr>'Titulní list rozpočtu'!Názvy_tisku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Jirásek</dc:creator>
  <cp:lastModifiedBy>Jana Michlíkov</cp:lastModifiedBy>
  <cp:lastPrinted>2019-10-24T08:27:59Z</cp:lastPrinted>
  <dcterms:modified xsi:type="dcterms:W3CDTF">2019-11-01T08:20:37Z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